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jenna.mendez\Documents\OJS-artikkelit\"/>
    </mc:Choice>
  </mc:AlternateContent>
  <xr:revisionPtr revIDLastSave="0" documentId="8_{0BCDC527-FFCB-4EC5-B8CE-4F9D389BCAA1}" xr6:coauthVersionLast="47" xr6:coauthVersionMax="47" xr10:uidLastSave="{00000000-0000-0000-0000-000000000000}"/>
  <bookViews>
    <workbookView xWindow="624" yWindow="900" windowWidth="22416" windowHeight="12060" xr2:uid="{00000000-000D-0000-FFFF-FFFF00000000}"/>
  </bookViews>
  <sheets>
    <sheet name="Shee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2" l="1"/>
  <c r="H25" i="2"/>
  <c r="H24" i="2"/>
  <c r="P23" i="2"/>
  <c r="H23" i="2"/>
  <c r="P22" i="2"/>
  <c r="H22" i="2"/>
  <c r="P21" i="2"/>
  <c r="H21" i="2"/>
  <c r="P20" i="2"/>
  <c r="H20" i="2"/>
  <c r="P19" i="2"/>
  <c r="H19" i="2"/>
  <c r="P18" i="2"/>
  <c r="P17" i="2"/>
  <c r="H17" i="2"/>
  <c r="P16" i="2"/>
  <c r="H16" i="2"/>
  <c r="P15" i="2"/>
  <c r="H15" i="2"/>
  <c r="P14" i="2"/>
  <c r="H14" i="2"/>
  <c r="P12" i="2"/>
  <c r="H12" i="2"/>
  <c r="P10" i="2"/>
  <c r="P9" i="2"/>
  <c r="H9" i="2"/>
  <c r="P8" i="2"/>
  <c r="H8" i="2"/>
  <c r="P7" i="2"/>
  <c r="H7" i="2"/>
  <c r="P6" i="2"/>
  <c r="H6" i="2"/>
  <c r="P3" i="2"/>
  <c r="H3" i="2"/>
</calcChain>
</file>

<file path=xl/sharedStrings.xml><?xml version="1.0" encoding="utf-8"?>
<sst xmlns="http://schemas.openxmlformats.org/spreadsheetml/2006/main" count="45" uniqueCount="29">
  <si>
    <t>Protetiikan tapaukset</t>
  </si>
  <si>
    <t>Yhteensä</t>
  </si>
  <si>
    <t>Kirurgian tapaukset</t>
  </si>
  <si>
    <t>Hoito ei lääketieteellisesti perusteltu:</t>
  </si>
  <si>
    <t>Syy:</t>
  </si>
  <si>
    <t>Hoidon suunnittelu puutteellinen</t>
  </si>
  <si>
    <t>Purennan kokonaishoidon suunnittelu puutteellinen</t>
  </si>
  <si>
    <t>Implantin asemointi puutteellinen</t>
  </si>
  <si>
    <t>Implanttihoito ei perusteltu perussairauden vuoksi</t>
  </si>
  <si>
    <t>Suun perushoito tekemättä</t>
  </si>
  <si>
    <t>Liian nuori potilas</t>
  </si>
  <si>
    <t>Turha implantointi</t>
  </si>
  <si>
    <t>Hoito perusteltu, mutta ammattistandardi ei saavutettu</t>
  </si>
  <si>
    <t>Väärä materiaalivalinta</t>
  </si>
  <si>
    <t>Väärä implanttivalinta</t>
  </si>
  <si>
    <t>Liian aikainen kuormitus</t>
  </si>
  <si>
    <t>Liian varhainen implantointi</t>
  </si>
  <si>
    <t>Muut</t>
  </si>
  <si>
    <t>Puutteellinen radiologinen tutkimus</t>
  </si>
  <si>
    <t>Hoidon toteutus puutteellinen</t>
  </si>
  <si>
    <t>Puutteellinen istuvuus</t>
  </si>
  <si>
    <t>Asemointivirhe</t>
  </si>
  <si>
    <t>Puutteellinen muotoilu</t>
  </si>
  <si>
    <t>Puutteellinen kudospuutoksen hoito</t>
  </si>
  <si>
    <t>Puutteellinen sementointi</t>
  </si>
  <si>
    <t>Puutteellinen kirurginen tekniikka</t>
  </si>
  <si>
    <t>Puutteellinen purennan säätö</t>
  </si>
  <si>
    <t>Puutteellinen jäljennöstekniikka</t>
  </si>
  <si>
    <t>Estetiikan puutteellisuus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</si>
</sst>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charset val="1"/>
    </font>
    <font>
      <b/>
      <sz val="10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9" fontId="0" fillId="0" borderId="0" xfId="0" applyNumberFormat="1"/>
    <xf numFmtId="0" fontId="0" fillId="3" borderId="0" xfId="0" applyFill="1"/>
    <xf numFmtId="0" fontId="1" fillId="4" borderId="0" xfId="0" applyFont="1" applyFill="1"/>
    <xf numFmtId="9" fontId="1" fillId="0" borderId="0" xfId="0" applyNumberFormat="1" applyFont="1"/>
    <xf numFmtId="0" fontId="0" fillId="5" borderId="0" xfId="0" applyFill="1"/>
    <xf numFmtId="0" fontId="0" fillId="4" borderId="0" xfId="0" applyFill="1"/>
    <xf numFmtId="0" fontId="1" fillId="2" borderId="0" xfId="0" applyFont="1" applyFill="1"/>
    <xf numFmtId="0" fontId="1" fillId="0" borderId="0" xfId="0" applyFont="1"/>
    <xf numFmtId="0" fontId="2" fillId="3" borderId="0" xfId="0" applyFont="1" applyFill="1"/>
    <xf numFmtId="0" fontId="2" fillId="5" borderId="0" xfId="0" applyFont="1" applyFill="1"/>
    <xf numFmtId="0" fontId="3" fillId="3" borderId="0" xfId="0" applyFont="1" applyFill="1"/>
    <xf numFmtId="0" fontId="4" fillId="3" borderId="0" xfId="0" applyFont="1" applyFill="1" applyAlignment="1">
      <alignment horizontal="right"/>
    </xf>
    <xf numFmtId="0" fontId="5" fillId="4" borderId="0" xfId="0" applyFont="1" applyFill="1"/>
    <xf numFmtId="0" fontId="3" fillId="5" borderId="0" xfId="0" applyFont="1" applyFill="1"/>
    <xf numFmtId="0" fontId="4" fillId="5" borderId="0" xfId="0" applyFont="1" applyFill="1" applyAlignment="1">
      <alignment horizontal="right"/>
    </xf>
    <xf numFmtId="0" fontId="3" fillId="4" borderId="0" xfId="0" applyFont="1" applyFill="1"/>
    <xf numFmtId="0" fontId="6" fillId="3" borderId="0" xfId="0" applyFont="1" applyFill="1"/>
    <xf numFmtId="0" fontId="7" fillId="4" borderId="0" xfId="0" applyFont="1" applyFill="1"/>
    <xf numFmtId="9" fontId="7" fillId="0" borderId="0" xfId="0" applyNumberFormat="1" applyFont="1"/>
    <xf numFmtId="0" fontId="8" fillId="4" borderId="0" xfId="0" applyFont="1" applyFill="1"/>
    <xf numFmtId="9" fontId="8" fillId="0" borderId="0" xfId="0" applyNumberFormat="1" applyFont="1"/>
    <xf numFmtId="0" fontId="6" fillId="5" borderId="0" xfId="0" applyFont="1" applyFill="1"/>
    <xf numFmtId="0" fontId="9" fillId="4" borderId="0" xfId="0" applyFont="1" applyFill="1"/>
    <xf numFmtId="9" fontId="9" fillId="0" borderId="0" xfId="0" applyNumberFormat="1" applyFont="1"/>
    <xf numFmtId="0" fontId="2" fillId="4" borderId="0" xfId="0" applyFont="1" applyFill="1"/>
    <xf numFmtId="9" fontId="2" fillId="0" borderId="0" xfId="0" applyNumberFormat="1" applyFont="1"/>
    <xf numFmtId="0" fontId="10" fillId="3" borderId="0" xfId="0" applyFont="1" applyFill="1"/>
    <xf numFmtId="0" fontId="10" fillId="5" borderId="0" xfId="0" applyFont="1" applyFill="1"/>
    <xf numFmtId="0" fontId="11" fillId="3" borderId="0" xfId="0" applyFont="1" applyFill="1"/>
    <xf numFmtId="0" fontId="12" fillId="5" borderId="0" xfId="0" applyFont="1" applyFill="1"/>
    <xf numFmtId="0" fontId="13" fillId="4" borderId="0" xfId="0" applyFont="1" applyFill="1"/>
    <xf numFmtId="0" fontId="14" fillId="5" borderId="0" xfId="0" applyFont="1" applyFill="1"/>
    <xf numFmtId="0" fontId="15" fillId="3" borderId="0" xfId="0" applyFont="1" applyFill="1"/>
    <xf numFmtId="0" fontId="15" fillId="5" borderId="0" xfId="0" applyFont="1" applyFill="1"/>
    <xf numFmtId="0" fontId="0" fillId="6" borderId="0" xfId="0" applyFill="1"/>
    <xf numFmtId="0" fontId="1" fillId="5" borderId="0" xfId="0" applyFont="1" applyFill="1"/>
    <xf numFmtId="0" fontId="6" fillId="3" borderId="0" xfId="0" applyFont="1" applyFill="1" applyAlignment="1">
      <alignment horizontal="left" vertical="top"/>
    </xf>
  </cellXfs>
  <cellStyles count="1">
    <cellStyle name="Normaali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topLeftCell="A21" workbookViewId="0">
      <selection activeCell="A4" sqref="A4"/>
    </sheetView>
  </sheetViews>
  <sheetFormatPr defaultRowHeight="14.4" x14ac:dyDescent="0.3"/>
  <sheetData>
    <row r="1" spans="1:16" ht="15.6" x14ac:dyDescent="0.3">
      <c r="A1" s="12" t="s">
        <v>0</v>
      </c>
      <c r="B1" s="3"/>
      <c r="C1" s="3"/>
      <c r="D1" s="3"/>
      <c r="E1" s="3"/>
      <c r="F1" s="13" t="s">
        <v>1</v>
      </c>
      <c r="G1" s="14">
        <v>126</v>
      </c>
      <c r="H1" s="9"/>
      <c r="I1" s="15" t="s">
        <v>2</v>
      </c>
      <c r="J1" s="6"/>
      <c r="K1" s="6"/>
      <c r="L1" s="6"/>
      <c r="M1" s="6"/>
      <c r="N1" s="16" t="s">
        <v>1</v>
      </c>
      <c r="O1" s="17">
        <v>146</v>
      </c>
    </row>
    <row r="2" spans="1:16" ht="15.6" x14ac:dyDescent="0.3">
      <c r="A2" s="12"/>
      <c r="B2" s="3"/>
      <c r="C2" s="3"/>
      <c r="D2" s="3"/>
      <c r="E2" s="3"/>
      <c r="F2" s="13"/>
      <c r="G2" s="14"/>
      <c r="H2" s="9"/>
      <c r="I2" s="15"/>
      <c r="J2" s="6"/>
      <c r="K2" s="6"/>
      <c r="L2" s="6"/>
      <c r="M2" s="6"/>
      <c r="N2" s="16"/>
      <c r="O2" s="17"/>
    </row>
    <row r="3" spans="1:16" ht="17.399999999999999" x14ac:dyDescent="0.35">
      <c r="A3" s="10" t="s">
        <v>3</v>
      </c>
      <c r="B3" s="18"/>
      <c r="C3" s="18"/>
      <c r="D3" s="18"/>
      <c r="E3" s="18"/>
      <c r="F3" s="3"/>
      <c r="G3" s="19">
        <v>36</v>
      </c>
      <c r="H3" s="20">
        <f>36/126</f>
        <v>0.2857142857142857</v>
      </c>
      <c r="I3" s="11" t="s">
        <v>3</v>
      </c>
      <c r="J3" s="6"/>
      <c r="K3" s="6"/>
      <c r="L3" s="6"/>
      <c r="M3" s="6"/>
      <c r="N3" s="6"/>
      <c r="O3" s="21">
        <v>45</v>
      </c>
      <c r="P3" s="22">
        <f>45/146</f>
        <v>0.30821917808219179</v>
      </c>
    </row>
    <row r="4" spans="1:16" x14ac:dyDescent="0.3">
      <c r="A4" s="38" t="s">
        <v>4</v>
      </c>
      <c r="B4" s="18"/>
      <c r="C4" s="18"/>
      <c r="D4" s="18"/>
      <c r="E4" s="18"/>
      <c r="F4" s="3"/>
      <c r="G4" s="4"/>
      <c r="H4" s="5"/>
      <c r="I4" s="23" t="s">
        <v>4</v>
      </c>
      <c r="J4" s="23"/>
      <c r="K4" s="23"/>
      <c r="L4" s="23"/>
      <c r="M4" s="23"/>
      <c r="N4" s="6"/>
      <c r="O4" s="7"/>
      <c r="P4" s="2"/>
    </row>
    <row r="5" spans="1:16" x14ac:dyDescent="0.3">
      <c r="A5" s="18" t="s">
        <v>5</v>
      </c>
      <c r="B5" s="18"/>
      <c r="C5" s="18"/>
      <c r="D5" s="18"/>
      <c r="E5" s="18"/>
      <c r="F5" s="3"/>
      <c r="G5" s="24">
        <v>36</v>
      </c>
      <c r="H5" s="25">
        <v>1</v>
      </c>
      <c r="I5" s="23" t="s">
        <v>5</v>
      </c>
      <c r="J5" s="23"/>
      <c r="K5" s="23"/>
      <c r="L5" s="23"/>
      <c r="M5" s="23"/>
      <c r="N5" s="6"/>
      <c r="O5" s="26">
        <v>45</v>
      </c>
      <c r="P5" s="27">
        <v>1</v>
      </c>
    </row>
    <row r="6" spans="1:16" x14ac:dyDescent="0.3">
      <c r="A6" s="18"/>
      <c r="B6" s="18" t="s">
        <v>6</v>
      </c>
      <c r="C6" s="18"/>
      <c r="D6" s="18"/>
      <c r="E6" s="18"/>
      <c r="F6" s="3"/>
      <c r="G6" s="4">
        <v>20</v>
      </c>
      <c r="H6" s="5">
        <f>20/36</f>
        <v>0.55555555555555558</v>
      </c>
      <c r="I6" s="23"/>
      <c r="J6" s="23" t="s">
        <v>6</v>
      </c>
      <c r="K6" s="23"/>
      <c r="L6" s="23"/>
      <c r="M6" s="23"/>
      <c r="N6" s="6"/>
      <c r="O6" s="7">
        <v>30</v>
      </c>
      <c r="P6" s="5">
        <f>30/45</f>
        <v>0.66666666666666663</v>
      </c>
    </row>
    <row r="7" spans="1:16" x14ac:dyDescent="0.3">
      <c r="A7" s="18"/>
      <c r="B7" s="28" t="s">
        <v>7</v>
      </c>
      <c r="C7" s="18"/>
      <c r="D7" s="18"/>
      <c r="E7" s="18"/>
      <c r="F7" s="3"/>
      <c r="G7" s="4">
        <v>12</v>
      </c>
      <c r="H7" s="5">
        <f>12/36</f>
        <v>0.33333333333333331</v>
      </c>
      <c r="I7" s="23"/>
      <c r="J7" s="29" t="s">
        <v>8</v>
      </c>
      <c r="K7" s="23"/>
      <c r="L7" s="23"/>
      <c r="M7" s="23"/>
      <c r="N7" s="6"/>
      <c r="O7" s="7">
        <v>9</v>
      </c>
      <c r="P7" s="5">
        <f>9/45</f>
        <v>0.2</v>
      </c>
    </row>
    <row r="8" spans="1:16" x14ac:dyDescent="0.3">
      <c r="A8" s="18"/>
      <c r="B8" s="18" t="s">
        <v>9</v>
      </c>
      <c r="C8" s="18"/>
      <c r="D8" s="18"/>
      <c r="E8" s="18"/>
      <c r="F8" s="3"/>
      <c r="G8" s="4">
        <v>3</v>
      </c>
      <c r="H8" s="5">
        <f>3/36</f>
        <v>8.3333333333333329E-2</v>
      </c>
      <c r="I8" s="23"/>
      <c r="J8" s="23" t="s">
        <v>9</v>
      </c>
      <c r="K8" s="23"/>
      <c r="L8" s="23"/>
      <c r="M8" s="23"/>
      <c r="N8" s="6"/>
      <c r="O8" s="7">
        <v>4</v>
      </c>
      <c r="P8" s="5">
        <f>4/45</f>
        <v>8.8888888888888892E-2</v>
      </c>
    </row>
    <row r="9" spans="1:16" x14ac:dyDescent="0.3">
      <c r="A9" s="18"/>
      <c r="B9" s="18" t="s">
        <v>10</v>
      </c>
      <c r="C9" s="18"/>
      <c r="D9" s="18"/>
      <c r="E9" s="18"/>
      <c r="F9" s="3"/>
      <c r="G9" s="4">
        <v>1</v>
      </c>
      <c r="H9" s="5">
        <f>1/36</f>
        <v>2.7777777777777776E-2</v>
      </c>
      <c r="I9" s="23"/>
      <c r="J9" s="23" t="s">
        <v>11</v>
      </c>
      <c r="K9" s="23"/>
      <c r="L9" s="23"/>
      <c r="M9" s="23"/>
      <c r="N9" s="6"/>
      <c r="O9" s="7">
        <v>1</v>
      </c>
      <c r="P9" s="5">
        <f>1/45</f>
        <v>2.2222222222222223E-2</v>
      </c>
    </row>
    <row r="10" spans="1:16" x14ac:dyDescent="0.3">
      <c r="A10" s="18"/>
      <c r="B10" s="18"/>
      <c r="C10" s="18"/>
      <c r="D10" s="18"/>
      <c r="E10" s="18"/>
      <c r="F10" s="3"/>
      <c r="G10" s="4"/>
      <c r="H10" s="5"/>
      <c r="I10" s="23"/>
      <c r="J10" s="23" t="s">
        <v>10</v>
      </c>
      <c r="K10" s="23"/>
      <c r="L10" s="23"/>
      <c r="M10" s="23"/>
      <c r="N10" s="6"/>
      <c r="O10" s="7">
        <v>1</v>
      </c>
      <c r="P10" s="5">
        <f>1/45</f>
        <v>2.2222222222222223E-2</v>
      </c>
    </row>
    <row r="11" spans="1:16" x14ac:dyDescent="0.3">
      <c r="A11" s="18"/>
      <c r="B11" s="30"/>
      <c r="C11" s="18"/>
      <c r="D11" s="18"/>
      <c r="E11" s="18"/>
      <c r="F11" s="3"/>
      <c r="G11" s="4"/>
      <c r="H11" s="9"/>
      <c r="I11" s="31"/>
      <c r="J11" s="31"/>
      <c r="K11" s="31"/>
      <c r="L11" s="31"/>
      <c r="M11" s="31"/>
      <c r="N11" s="6"/>
      <c r="O11" s="32"/>
      <c r="P11" s="9"/>
    </row>
    <row r="12" spans="1:16" ht="17.399999999999999" x14ac:dyDescent="0.35">
      <c r="A12" s="10" t="s">
        <v>12</v>
      </c>
      <c r="B12" s="18"/>
      <c r="C12" s="18"/>
      <c r="D12" s="18"/>
      <c r="E12" s="18"/>
      <c r="F12" s="3"/>
      <c r="G12" s="19">
        <v>90</v>
      </c>
      <c r="H12" s="20">
        <f>90/126</f>
        <v>0.7142857142857143</v>
      </c>
      <c r="I12" s="11" t="s">
        <v>12</v>
      </c>
      <c r="J12" s="23"/>
      <c r="K12" s="23"/>
      <c r="L12" s="23"/>
      <c r="M12" s="23"/>
      <c r="N12" s="6"/>
      <c r="O12" s="21">
        <v>101</v>
      </c>
      <c r="P12" s="20">
        <f>101/146</f>
        <v>0.69178082191780821</v>
      </c>
    </row>
    <row r="13" spans="1:16" x14ac:dyDescent="0.3">
      <c r="A13" s="18" t="s">
        <v>4</v>
      </c>
      <c r="B13" s="18"/>
      <c r="C13" s="18"/>
      <c r="D13" s="18"/>
      <c r="E13" s="18"/>
      <c r="F13" s="3"/>
      <c r="G13" s="4"/>
      <c r="H13" s="9"/>
      <c r="I13" s="23" t="s">
        <v>4</v>
      </c>
      <c r="J13" s="23"/>
      <c r="K13" s="23"/>
      <c r="L13" s="33"/>
      <c r="M13" s="23"/>
      <c r="N13" s="6"/>
      <c r="O13" s="7"/>
      <c r="P13" s="5"/>
    </row>
    <row r="14" spans="1:16" x14ac:dyDescent="0.3">
      <c r="A14" s="18" t="s">
        <v>5</v>
      </c>
      <c r="B14" s="18"/>
      <c r="C14" s="18"/>
      <c r="D14" s="18"/>
      <c r="E14" s="34"/>
      <c r="F14" s="3"/>
      <c r="G14" s="24">
        <v>15</v>
      </c>
      <c r="H14" s="25">
        <f>15/90</f>
        <v>0.16666666666666666</v>
      </c>
      <c r="I14" s="29" t="s">
        <v>5</v>
      </c>
      <c r="J14" s="35"/>
      <c r="K14" s="35"/>
      <c r="L14" s="35"/>
      <c r="M14" s="35"/>
      <c r="N14" s="6"/>
      <c r="O14" s="24">
        <v>32</v>
      </c>
      <c r="P14" s="25">
        <f>32/101</f>
        <v>0.31683168316831684</v>
      </c>
    </row>
    <row r="15" spans="1:16" x14ac:dyDescent="0.3">
      <c r="A15" s="18"/>
      <c r="B15" s="18" t="s">
        <v>13</v>
      </c>
      <c r="C15" s="18"/>
      <c r="D15" s="18"/>
      <c r="E15" s="34"/>
      <c r="F15" s="3"/>
      <c r="G15" s="4">
        <v>7</v>
      </c>
      <c r="H15" s="5">
        <f>7/90</f>
        <v>7.7777777777777779E-2</v>
      </c>
      <c r="I15" s="35"/>
      <c r="J15" s="35" t="s">
        <v>14</v>
      </c>
      <c r="K15" s="35"/>
      <c r="L15" s="35"/>
      <c r="M15" s="35"/>
      <c r="N15" s="6"/>
      <c r="O15" s="4">
        <v>10</v>
      </c>
      <c r="P15" s="5">
        <f>10/101</f>
        <v>9.9009900990099015E-2</v>
      </c>
    </row>
    <row r="16" spans="1:16" x14ac:dyDescent="0.3">
      <c r="A16" s="18"/>
      <c r="B16" s="18" t="s">
        <v>15</v>
      </c>
      <c r="C16" s="18"/>
      <c r="D16" s="18"/>
      <c r="E16" s="34"/>
      <c r="F16" s="3"/>
      <c r="G16" s="4">
        <v>3</v>
      </c>
      <c r="H16" s="5">
        <f>3/90</f>
        <v>3.3333333333333333E-2</v>
      </c>
      <c r="I16" s="35"/>
      <c r="J16" s="35" t="s">
        <v>16</v>
      </c>
      <c r="K16" s="35"/>
      <c r="L16" s="35"/>
      <c r="M16" s="35"/>
      <c r="N16" s="6"/>
      <c r="O16" s="4">
        <v>8</v>
      </c>
      <c r="P16" s="5">
        <f>8/101</f>
        <v>7.9207920792079209E-2</v>
      </c>
    </row>
    <row r="17" spans="1:16" x14ac:dyDescent="0.3">
      <c r="A17" s="18"/>
      <c r="B17" s="18" t="s">
        <v>17</v>
      </c>
      <c r="C17" s="18"/>
      <c r="D17" s="18"/>
      <c r="E17" s="34"/>
      <c r="F17" s="3"/>
      <c r="G17" s="4">
        <v>5</v>
      </c>
      <c r="H17" s="5">
        <f>5/90</f>
        <v>5.5555555555555552E-2</v>
      </c>
      <c r="I17" s="35"/>
      <c r="J17" s="35" t="s">
        <v>18</v>
      </c>
      <c r="K17" s="35"/>
      <c r="L17" s="35"/>
      <c r="M17" s="35"/>
      <c r="N17" s="6"/>
      <c r="O17" s="4">
        <v>4</v>
      </c>
      <c r="P17" s="5">
        <f>4/101</f>
        <v>3.9603960396039604E-2</v>
      </c>
    </row>
    <row r="18" spans="1:16" x14ac:dyDescent="0.3">
      <c r="A18" s="18"/>
      <c r="B18" s="18"/>
      <c r="C18" s="18"/>
      <c r="D18" s="18"/>
      <c r="E18" s="34"/>
      <c r="F18" s="3"/>
      <c r="G18" s="4"/>
      <c r="H18" s="5"/>
      <c r="I18" s="35"/>
      <c r="J18" s="35" t="s">
        <v>17</v>
      </c>
      <c r="K18" s="35"/>
      <c r="L18" s="35"/>
      <c r="M18" s="35"/>
      <c r="N18" s="6"/>
      <c r="O18" s="4">
        <v>10</v>
      </c>
      <c r="P18" s="5">
        <f>10/101</f>
        <v>9.9009900990099015E-2</v>
      </c>
    </row>
    <row r="19" spans="1:16" x14ac:dyDescent="0.3">
      <c r="A19" s="18" t="s">
        <v>19</v>
      </c>
      <c r="B19" s="18"/>
      <c r="C19" s="18"/>
      <c r="D19" s="18"/>
      <c r="E19" s="34"/>
      <c r="F19" s="3"/>
      <c r="G19" s="24">
        <v>75</v>
      </c>
      <c r="H19" s="25">
        <f>75/90</f>
        <v>0.83333333333333337</v>
      </c>
      <c r="I19" s="35" t="s">
        <v>19</v>
      </c>
      <c r="J19" s="35"/>
      <c r="K19" s="35"/>
      <c r="L19" s="35"/>
      <c r="M19" s="35"/>
      <c r="N19" s="6"/>
      <c r="O19" s="24">
        <v>69</v>
      </c>
      <c r="P19" s="25">
        <f>69/101</f>
        <v>0.68316831683168322</v>
      </c>
    </row>
    <row r="20" spans="1:16" x14ac:dyDescent="0.3">
      <c r="A20" s="18"/>
      <c r="B20" s="18" t="s">
        <v>20</v>
      </c>
      <c r="C20" s="18"/>
      <c r="D20" s="18"/>
      <c r="E20" s="34"/>
      <c r="F20" s="3"/>
      <c r="G20" s="4">
        <v>33</v>
      </c>
      <c r="H20" s="5">
        <f>33/90</f>
        <v>0.36666666666666664</v>
      </c>
      <c r="I20" s="35"/>
      <c r="J20" s="35" t="s">
        <v>21</v>
      </c>
      <c r="K20" s="35"/>
      <c r="L20" s="35"/>
      <c r="M20" s="35"/>
      <c r="N20" s="6"/>
      <c r="O20" s="4">
        <v>40</v>
      </c>
      <c r="P20" s="5">
        <f>40/101</f>
        <v>0.39603960396039606</v>
      </c>
    </row>
    <row r="21" spans="1:16" x14ac:dyDescent="0.3">
      <c r="A21" s="18"/>
      <c r="B21" s="18" t="s">
        <v>22</v>
      </c>
      <c r="C21" s="18"/>
      <c r="D21" s="18"/>
      <c r="E21" s="34"/>
      <c r="F21" s="3"/>
      <c r="G21" s="4">
        <v>23</v>
      </c>
      <c r="H21" s="5">
        <f>23/90</f>
        <v>0.25555555555555554</v>
      </c>
      <c r="I21" s="35"/>
      <c r="J21" s="35" t="s">
        <v>23</v>
      </c>
      <c r="K21" s="35"/>
      <c r="L21" s="35"/>
      <c r="M21" s="35"/>
      <c r="N21" s="6"/>
      <c r="O21" s="4">
        <v>18</v>
      </c>
      <c r="P21" s="5">
        <f>18/101</f>
        <v>0.17821782178217821</v>
      </c>
    </row>
    <row r="22" spans="1:16" x14ac:dyDescent="0.3">
      <c r="A22" s="18"/>
      <c r="B22" s="18" t="s">
        <v>24</v>
      </c>
      <c r="C22" s="18"/>
      <c r="D22" s="18"/>
      <c r="E22" s="34"/>
      <c r="F22" s="3"/>
      <c r="G22" s="4">
        <v>8</v>
      </c>
      <c r="H22" s="5">
        <f>8/90</f>
        <v>8.8888888888888892E-2</v>
      </c>
      <c r="I22" s="35"/>
      <c r="J22" s="35" t="s">
        <v>25</v>
      </c>
      <c r="K22" s="35"/>
      <c r="L22" s="35"/>
      <c r="M22" s="35"/>
      <c r="N22" s="6"/>
      <c r="O22" s="4">
        <v>10</v>
      </c>
      <c r="P22" s="5">
        <f>10/101</f>
        <v>9.9009900990099015E-2</v>
      </c>
    </row>
    <row r="23" spans="1:16" x14ac:dyDescent="0.3">
      <c r="A23" s="18"/>
      <c r="B23" s="18" t="s">
        <v>26</v>
      </c>
      <c r="C23" s="18"/>
      <c r="D23" s="18"/>
      <c r="E23" s="34"/>
      <c r="F23" s="3"/>
      <c r="G23" s="4">
        <v>4</v>
      </c>
      <c r="H23" s="5">
        <f>4/90</f>
        <v>4.4444444444444446E-2</v>
      </c>
      <c r="I23" s="35"/>
      <c r="J23" s="35" t="s">
        <v>17</v>
      </c>
      <c r="K23" s="35"/>
      <c r="L23" s="35"/>
      <c r="M23" s="35"/>
      <c r="N23" s="6"/>
      <c r="O23" s="8">
        <v>1</v>
      </c>
      <c r="P23" s="5">
        <f>1/101</f>
        <v>9.9009900990099011E-3</v>
      </c>
    </row>
    <row r="24" spans="1:16" x14ac:dyDescent="0.3">
      <c r="A24" s="18"/>
      <c r="B24" s="18" t="s">
        <v>27</v>
      </c>
      <c r="C24" s="18"/>
      <c r="D24" s="18"/>
      <c r="E24" s="34"/>
      <c r="F24" s="3"/>
      <c r="G24" s="4">
        <v>2</v>
      </c>
      <c r="H24" s="5">
        <f>2/90</f>
        <v>2.2222222222222223E-2</v>
      </c>
      <c r="I24" s="6"/>
      <c r="J24" s="6"/>
      <c r="K24" s="6"/>
      <c r="L24" s="6"/>
      <c r="M24" s="6"/>
      <c r="N24" s="6"/>
      <c r="O24" s="1"/>
    </row>
    <row r="25" spans="1:16" x14ac:dyDescent="0.3">
      <c r="A25" s="18"/>
      <c r="B25" s="18" t="s">
        <v>28</v>
      </c>
      <c r="C25" s="18"/>
      <c r="D25" s="18"/>
      <c r="E25" s="34"/>
      <c r="F25" s="36"/>
      <c r="G25" s="8">
        <v>1</v>
      </c>
      <c r="H25" s="5">
        <f>1/90</f>
        <v>1.1111111111111112E-2</v>
      </c>
      <c r="I25" s="6"/>
      <c r="J25" s="6"/>
      <c r="K25" s="6"/>
      <c r="L25" s="6"/>
      <c r="M25" s="6"/>
      <c r="N25" s="6"/>
      <c r="O25" s="1"/>
    </row>
    <row r="26" spans="1:16" x14ac:dyDescent="0.3">
      <c r="A26" s="18"/>
      <c r="B26" s="18" t="s">
        <v>17</v>
      </c>
      <c r="C26" s="18"/>
      <c r="D26" s="18"/>
      <c r="E26" s="34"/>
      <c r="F26" s="3"/>
      <c r="G26" s="8">
        <v>4</v>
      </c>
      <c r="H26" s="5">
        <f>4/90</f>
        <v>4.4444444444444446E-2</v>
      </c>
      <c r="I26" s="37"/>
      <c r="J26" s="37"/>
      <c r="K26" s="37"/>
      <c r="L26" s="37"/>
      <c r="M26" s="37"/>
      <c r="N26" s="6"/>
      <c r="O26" s="8"/>
      <c r="P2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Salmenkivi</dc:creator>
  <cp:lastModifiedBy>Jenna Mendez</cp:lastModifiedBy>
  <cp:revision/>
  <dcterms:created xsi:type="dcterms:W3CDTF">2023-10-11T10:12:54Z</dcterms:created>
  <dcterms:modified xsi:type="dcterms:W3CDTF">2024-09-13T06:51:36Z</dcterms:modified>
</cp:coreProperties>
</file>